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Y:\Документы Силидис Е.В\НА САЙТ постановления\2024\2643 от 28.12.24г. Дорожное хозяйство\"/>
    </mc:Choice>
  </mc:AlternateContent>
  <xr:revisionPtr revIDLastSave="0" documentId="13_ncr:1_{66452D64-B45F-4962-83BE-05A6E2AB71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Titles" localSheetId="0">Лист1!$11:$14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4" i="1" l="1"/>
  <c r="M18" i="1" l="1"/>
  <c r="N43" i="1" l="1"/>
  <c r="M43" i="1"/>
  <c r="N18" i="1"/>
  <c r="J19" i="1"/>
  <c r="D19" i="1" s="1"/>
  <c r="D33" i="1"/>
  <c r="E43" i="1"/>
  <c r="J18" i="1" l="1"/>
  <c r="K26" i="1"/>
  <c r="K21" i="1" s="1"/>
  <c r="D21" i="1" s="1"/>
  <c r="D41" i="1"/>
  <c r="D31" i="1"/>
  <c r="D24" i="1" l="1"/>
  <c r="J28" i="1"/>
  <c r="D28" i="1" l="1"/>
  <c r="J43" i="1"/>
  <c r="K46" i="1"/>
  <c r="D46" i="1" s="1"/>
  <c r="D43" i="1" s="1"/>
  <c r="K23" i="1"/>
  <c r="D23" i="1" s="1"/>
  <c r="D26" i="1"/>
  <c r="G43" i="1"/>
  <c r="K18" i="1" l="1"/>
  <c r="D18" i="1" s="1"/>
  <c r="K43" i="1"/>
  <c r="F43" i="1"/>
  <c r="D36" i="1" l="1"/>
  <c r="H38" i="1"/>
  <c r="D38" i="1" s="1"/>
  <c r="I43" i="1"/>
</calcChain>
</file>

<file path=xl/sharedStrings.xml><?xml version="1.0" encoding="utf-8"?>
<sst xmlns="http://schemas.openxmlformats.org/spreadsheetml/2006/main" count="78" uniqueCount="53">
  <si>
    <t>№ п/п</t>
  </si>
  <si>
    <t>Источники финансирования</t>
  </si>
  <si>
    <t>Объем финансирования, всего    (тыс. рублей)</t>
  </si>
  <si>
    <t>В том числе по годам (тыс.рублей)</t>
  </si>
  <si>
    <t>Непосредственный результат реализации мероприятий</t>
  </si>
  <si>
    <t>Муниципальный заказчик     мероприятия, ответственный за выполнение мероприятия и получатель субсидий (субвенций, иных межбюджетных трансфертов)</t>
  </si>
  <si>
    <t>2016 год</t>
  </si>
  <si>
    <t>2017 год</t>
  </si>
  <si>
    <t>2018 год</t>
  </si>
  <si>
    <t>2019 год</t>
  </si>
  <si>
    <t>2020 год</t>
  </si>
  <si>
    <t>Цель: Развитие сети автомобильных дорог общего пользования местного значения проходящих вне границ населенных пунктов в муниципальном образовании Северский район</t>
  </si>
  <si>
    <t>1.1</t>
  </si>
  <si>
    <t>Наименование мероприятия</t>
  </si>
  <si>
    <t>2021 год</t>
  </si>
  <si>
    <t>2022 год</t>
  </si>
  <si>
    <t>Всего</t>
  </si>
  <si>
    <t>Краевой бюджет</t>
  </si>
  <si>
    <t>Федеральный бюджет</t>
  </si>
  <si>
    <t>Местный бюджет</t>
  </si>
  <si>
    <t>Внебюджетные источники</t>
  </si>
  <si>
    <t>1.1.1</t>
  </si>
  <si>
    <t>1.1.2</t>
  </si>
  <si>
    <t>1.1.3</t>
  </si>
  <si>
    <t>1.1.4</t>
  </si>
  <si>
    <t>Утвержденная комплексная схема организации дорожного движения. Проект ораганизации дорожного движения.</t>
  </si>
  <si>
    <t>Выполнение проектно-изыскательских работ по капитальному ремонту автомобильных дорог общего пользования местного значения муниципального образования Северский район. Проведение государственный экспертизы проекта и инженерных изысканий. Проведение проверки достоверности сметной стоимости.</t>
  </si>
  <si>
    <t>Итого:</t>
  </si>
  <si>
    <t xml:space="preserve">Задача: Увеличение протяженности автомобильных дорог общего пользования местного значения проходящих вне границ населенных пунктов в муниципальном образовании Северский район соответствующих нормативным требованиям </t>
  </si>
  <si>
    <t>2023 год</t>
  </si>
  <si>
    <t>Проведение технических и кадастровых работ по автомобильным дорогам, проведение строительно-технической экспертизы</t>
  </si>
  <si>
    <t>Получение кадастровых и технических паспортов, технических заключений</t>
  </si>
  <si>
    <t>1.1.1.1</t>
  </si>
  <si>
    <t>Капитальный ремонт автомобильной дороги подъезд к х. Бончковский от               км 7+480 автомобильной дороги                    пгт. Афипский – х. Коваленко до                          х. Бончковский в Северском районе Краснодарского края»</t>
  </si>
  <si>
    <t>Протяженность участка: 0,65 км</t>
  </si>
  <si>
    <r>
      <rPr>
        <b/>
        <sz val="14"/>
        <color theme="1"/>
        <rFont val="Times New Roman"/>
        <family val="1"/>
        <charset val="204"/>
      </rPr>
      <t xml:space="preserve">Заказчик: </t>
    </r>
    <r>
      <rPr>
        <sz val="14"/>
        <color theme="1"/>
        <rFont val="Times New Roman"/>
        <family val="1"/>
        <charset val="204"/>
      </rPr>
      <t>МКУ МО СР "УКС"</t>
    </r>
  </si>
  <si>
    <r>
      <rPr>
        <b/>
        <sz val="14"/>
        <color theme="1"/>
        <rFont val="Times New Roman"/>
        <family val="1"/>
        <charset val="204"/>
      </rPr>
      <t xml:space="preserve">Заказчик: </t>
    </r>
    <r>
      <rPr>
        <sz val="14"/>
        <color theme="1"/>
        <rFont val="Times New Roman"/>
        <family val="1"/>
        <charset val="204"/>
      </rPr>
      <t xml:space="preserve"> МКУ МО СР "УКС"</t>
    </r>
  </si>
  <si>
    <r>
      <rPr>
        <b/>
        <sz val="14"/>
        <color theme="1"/>
        <rFont val="Times New Roman"/>
        <family val="1"/>
        <charset val="204"/>
      </rPr>
      <t xml:space="preserve">Заказчик: </t>
    </r>
    <r>
      <rPr>
        <sz val="14"/>
        <color theme="1"/>
        <rFont val="Times New Roman"/>
        <family val="1"/>
        <charset val="204"/>
      </rPr>
      <t xml:space="preserve">МКУ МО СР "УКС"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Times New Roman"/>
        <family val="1"/>
        <charset val="204"/>
      </rPr>
      <t>Ответственный за выполнение мероприятия:</t>
    </r>
    <r>
      <rPr>
        <sz val="14"/>
        <color theme="1"/>
        <rFont val="Times New Roman"/>
        <family val="1"/>
        <charset val="204"/>
      </rPr>
      <t xml:space="preserve"> Управление имущественных отношений</t>
    </r>
  </si>
  <si>
    <r>
      <t xml:space="preserve">Заказчик: </t>
    </r>
    <r>
      <rPr>
        <sz val="14"/>
        <color theme="1"/>
        <rFont val="Times New Roman"/>
        <family val="1"/>
        <charset val="204"/>
      </rPr>
      <t>МКУ МО СР "УКС"</t>
    </r>
  </si>
  <si>
    <t>2024 год</t>
  </si>
  <si>
    <t>Капитальный ремонт и ремонт автомобильных дорог общего пользования местного значения, в том числе:</t>
  </si>
  <si>
    <t>2025 год</t>
  </si>
  <si>
    <t>Выполнение комплексной схемы организации дорожного движения на территории муниципального образования Северский район. Паспортизации автомобильных дорог. Проект организации дорожного движения.</t>
  </si>
  <si>
    <t>2026 год</t>
  </si>
  <si>
    <t>2027 год</t>
  </si>
  <si>
    <t xml:space="preserve">Прятяженность участков автомобильных дорог по которым выполнены проектно-изыскательские работы:                                                                                                                                                                                            2016 год - 0,0 км                                                                                                        2017 год - 0,0 км                                                                                            2018 год - 0,0 км                                                                                         2019 год - 0,757 км                                                                                     2020 год - 3,95 км                                                                                     2021 год -  0,0 км                                                                                             2022 год- 0,0 км                                                2023 год - 0,0 км                                      2024 год - 0,0 км                                         2025 год - 0,0 км                                          2026 год - 0,23 км                                             2027 год - 0,0 км     </t>
  </si>
  <si>
    <t xml:space="preserve">Прятяженность участков автомобильных дорог на которых выполнен  капитальный ремонт или ремонт:                                                                                                                                                                                             2016 год - 2,9 км                                                                                                        2017 год - 1,5 км                                                                                  2018 год - 1,5 км                                                                                            2019 год - 0,0 км                                                                                                       2020 год - 3,207 км                                                                                         2021 год - 6,98 км                                                                                           2022 год - 1,5 км                                                     2023 год - 10,8 км                                               2024 год -  15,28 км                                                    2025 год - 10 км                                                    2026 год - 10 км                                         2027 год - 10 км                                           </t>
  </si>
  <si>
    <t>ПРИЛОЖЕНИЕ № 2</t>
  </si>
  <si>
    <t xml:space="preserve">к муниципальной программе «Комплексное и </t>
  </si>
  <si>
    <t xml:space="preserve">устойчивое развитие Северского района в сфере </t>
  </si>
  <si>
    <t>дорожного хозяйства» на 2016-2027 годы</t>
  </si>
  <si>
    <t>Перечень мероприятий муниципальной программы «Комплексное и устойчивое развитие Северского района в сфере дорожного хозяйства» на 2016-2027 годы</t>
  </si>
  <si>
    <t>Заместитель главы администрации                                                                                                                                                                                                                                                                                 Е.А.Алышев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</si>
</sst>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164" fontId="1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/>
    <xf numFmtId="0" fontId="2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64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/>
    <xf numFmtId="0" fontId="5" fillId="0" borderId="0" xfId="0" applyFont="1"/>
    <xf numFmtId="164" fontId="1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top"/>
    </xf>
    <xf numFmtId="0" fontId="7" fillId="0" borderId="1" xfId="0" applyFont="1" applyBorder="1"/>
    <xf numFmtId="164" fontId="7" fillId="0" borderId="1" xfId="0" applyNumberFormat="1" applyFont="1" applyBorder="1"/>
    <xf numFmtId="164" fontId="8" fillId="0" borderId="1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0" fontId="7" fillId="0" borderId="3" xfId="0" applyFont="1" applyBorder="1" applyAlignment="1">
      <alignment horizontal="left" vertical="top"/>
    </xf>
    <xf numFmtId="0" fontId="7" fillId="0" borderId="1" xfId="0" applyFont="1" applyBorder="1" applyAlignment="1">
      <alignment wrapText="1"/>
    </xf>
    <xf numFmtId="164" fontId="8" fillId="0" borderId="1" xfId="0" applyNumberFormat="1" applyFont="1" applyBorder="1"/>
    <xf numFmtId="0" fontId="7" fillId="0" borderId="4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51"/>
  <sheetViews>
    <sheetView tabSelected="1" topLeftCell="A19" zoomScale="60" zoomScaleNormal="60" workbookViewId="0">
      <selection activeCell="F45" sqref="F45"/>
    </sheetView>
  </sheetViews>
  <sheetFormatPr defaultRowHeight="15" x14ac:dyDescent="0.25"/>
  <cols>
    <col min="1" max="1" width="10.7109375" bestFit="1" customWidth="1"/>
    <col min="2" max="2" width="46.28515625" customWidth="1"/>
    <col min="3" max="3" width="20.5703125" customWidth="1"/>
    <col min="4" max="4" width="13.85546875" customWidth="1"/>
    <col min="5" max="5" width="14.85546875" customWidth="1"/>
    <col min="6" max="6" width="15.28515625" customWidth="1"/>
    <col min="7" max="7" width="13.140625" customWidth="1"/>
    <col min="8" max="8" width="14" customWidth="1"/>
    <col min="9" max="9" width="13.28515625" customWidth="1"/>
    <col min="10" max="10" width="13.7109375" bestFit="1" customWidth="1"/>
    <col min="11" max="11" width="15.5703125" customWidth="1"/>
    <col min="12" max="12" width="12.7109375" style="19" customWidth="1"/>
    <col min="13" max="15" width="12.7109375" customWidth="1"/>
    <col min="16" max="16" width="14" customWidth="1"/>
    <col min="17" max="17" width="46.7109375" customWidth="1"/>
    <col min="18" max="18" width="34.5703125" customWidth="1"/>
  </cols>
  <sheetData>
    <row r="2" spans="1:18" ht="23.25" x14ac:dyDescent="0.35">
      <c r="Q2" s="45" t="s">
        <v>47</v>
      </c>
      <c r="R2" s="45"/>
    </row>
    <row r="3" spans="1:18" ht="23.25" x14ac:dyDescent="0.35">
      <c r="Q3" s="46"/>
      <c r="R3" s="46"/>
    </row>
    <row r="4" spans="1:18" ht="23.25" x14ac:dyDescent="0.35">
      <c r="Q4" s="47" t="s">
        <v>48</v>
      </c>
      <c r="R4" s="47"/>
    </row>
    <row r="5" spans="1:18" ht="23.25" x14ac:dyDescent="0.35">
      <c r="Q5" s="47" t="s">
        <v>49</v>
      </c>
      <c r="R5" s="47"/>
    </row>
    <row r="6" spans="1:18" ht="23.25" x14ac:dyDescent="0.35">
      <c r="Q6" s="47" t="s">
        <v>50</v>
      </c>
      <c r="R6" s="47"/>
    </row>
    <row r="7" spans="1:18" ht="23.25" x14ac:dyDescent="0.35">
      <c r="Q7" s="48"/>
      <c r="R7" s="48"/>
    </row>
    <row r="8" spans="1:18" ht="23.25" x14ac:dyDescent="0.35">
      <c r="B8" s="49" t="s">
        <v>51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8"/>
    </row>
    <row r="11" spans="1:18" ht="111" customHeight="1" x14ac:dyDescent="0.25">
      <c r="A11" s="32" t="s">
        <v>0</v>
      </c>
      <c r="B11" s="33" t="s">
        <v>13</v>
      </c>
      <c r="C11" s="32" t="s">
        <v>1</v>
      </c>
      <c r="D11" s="32" t="s">
        <v>2</v>
      </c>
      <c r="E11" s="27" t="s">
        <v>3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33" t="s">
        <v>4</v>
      </c>
      <c r="R11" s="33" t="s">
        <v>5</v>
      </c>
    </row>
    <row r="12" spans="1:18" ht="18.75" customHeight="1" x14ac:dyDescent="0.25">
      <c r="A12" s="32"/>
      <c r="B12" s="34"/>
      <c r="C12" s="32"/>
      <c r="D12" s="32"/>
      <c r="E12" s="27" t="s">
        <v>6</v>
      </c>
      <c r="F12" s="27" t="s">
        <v>7</v>
      </c>
      <c r="G12" s="27" t="s">
        <v>8</v>
      </c>
      <c r="H12" s="27" t="s">
        <v>9</v>
      </c>
      <c r="I12" s="27" t="s">
        <v>10</v>
      </c>
      <c r="J12" s="27" t="s">
        <v>14</v>
      </c>
      <c r="K12" s="27" t="s">
        <v>15</v>
      </c>
      <c r="L12" s="31" t="s">
        <v>29</v>
      </c>
      <c r="M12" s="27" t="s">
        <v>39</v>
      </c>
      <c r="N12" s="36" t="s">
        <v>41</v>
      </c>
      <c r="O12" s="27" t="s">
        <v>43</v>
      </c>
      <c r="P12" s="27" t="s">
        <v>44</v>
      </c>
      <c r="Q12" s="34"/>
      <c r="R12" s="34"/>
    </row>
    <row r="13" spans="1:18" ht="14.25" customHeight="1" x14ac:dyDescent="0.25">
      <c r="A13" s="32"/>
      <c r="B13" s="35"/>
      <c r="C13" s="32"/>
      <c r="D13" s="32"/>
      <c r="E13" s="27"/>
      <c r="F13" s="27"/>
      <c r="G13" s="27"/>
      <c r="H13" s="27"/>
      <c r="I13" s="27"/>
      <c r="J13" s="27"/>
      <c r="K13" s="27"/>
      <c r="L13" s="31"/>
      <c r="M13" s="27"/>
      <c r="N13" s="37"/>
      <c r="O13" s="27"/>
      <c r="P13" s="27"/>
      <c r="Q13" s="35"/>
      <c r="R13" s="35"/>
    </row>
    <row r="14" spans="1:18" ht="18.75" x14ac:dyDescent="0.25">
      <c r="A14" s="1">
        <v>1</v>
      </c>
      <c r="B14" s="1">
        <v>2</v>
      </c>
      <c r="C14" s="1">
        <v>3</v>
      </c>
      <c r="D14" s="1">
        <v>4</v>
      </c>
      <c r="E14" s="1">
        <v>5</v>
      </c>
      <c r="F14" s="1">
        <v>6</v>
      </c>
      <c r="G14" s="1">
        <v>7</v>
      </c>
      <c r="H14" s="1">
        <v>8</v>
      </c>
      <c r="I14" s="1">
        <v>9</v>
      </c>
      <c r="J14" s="1">
        <v>10</v>
      </c>
      <c r="K14" s="1">
        <v>11</v>
      </c>
      <c r="L14" s="17">
        <v>12</v>
      </c>
      <c r="M14" s="1">
        <v>13</v>
      </c>
      <c r="N14" s="1">
        <v>14</v>
      </c>
      <c r="O14" s="1">
        <v>15</v>
      </c>
      <c r="P14" s="1">
        <v>16</v>
      </c>
      <c r="Q14" s="1">
        <v>17</v>
      </c>
      <c r="R14" s="1">
        <v>18</v>
      </c>
    </row>
    <row r="15" spans="1:18" ht="18.75" x14ac:dyDescent="0.3">
      <c r="A15" s="2">
        <v>1</v>
      </c>
      <c r="B15" s="38" t="s">
        <v>11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40"/>
    </row>
    <row r="16" spans="1:18" ht="37.5" customHeight="1" x14ac:dyDescent="0.3">
      <c r="A16" s="3" t="s">
        <v>12</v>
      </c>
      <c r="B16" s="38" t="s">
        <v>28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40"/>
    </row>
    <row r="17" spans="1:18" ht="22.5" customHeight="1" x14ac:dyDescent="0.25">
      <c r="A17" s="4">
        <v>1</v>
      </c>
      <c r="B17" s="5">
        <v>2</v>
      </c>
      <c r="C17" s="5">
        <v>3</v>
      </c>
      <c r="D17" s="5">
        <v>4</v>
      </c>
      <c r="E17" s="1">
        <v>5</v>
      </c>
      <c r="F17" s="1">
        <v>6</v>
      </c>
      <c r="G17" s="1">
        <v>7</v>
      </c>
      <c r="H17" s="1">
        <v>8</v>
      </c>
      <c r="I17" s="1">
        <v>9</v>
      </c>
      <c r="J17" s="11">
        <v>10</v>
      </c>
      <c r="K17" s="1">
        <v>11</v>
      </c>
      <c r="L17" s="17">
        <v>12</v>
      </c>
      <c r="M17" s="1">
        <v>13</v>
      </c>
      <c r="N17" s="1">
        <v>14</v>
      </c>
      <c r="O17" s="1">
        <v>15</v>
      </c>
      <c r="P17" s="1">
        <v>16</v>
      </c>
      <c r="Q17" s="1">
        <v>17</v>
      </c>
      <c r="R17" s="1">
        <v>18</v>
      </c>
    </row>
    <row r="18" spans="1:18" ht="46.5" customHeight="1" x14ac:dyDescent="0.25">
      <c r="A18" s="26" t="s">
        <v>21</v>
      </c>
      <c r="B18" s="41" t="s">
        <v>40</v>
      </c>
      <c r="C18" s="22" t="s">
        <v>16</v>
      </c>
      <c r="D18" s="23">
        <f>SUM(E18:P18)</f>
        <v>90926</v>
      </c>
      <c r="E18" s="5">
        <v>2786.6</v>
      </c>
      <c r="F18" s="23">
        <v>2534</v>
      </c>
      <c r="G18" s="23">
        <v>1865.1</v>
      </c>
      <c r="H18" s="23">
        <v>0</v>
      </c>
      <c r="I18" s="23">
        <v>3000</v>
      </c>
      <c r="J18" s="23">
        <f>J19+J21</f>
        <v>20579.3</v>
      </c>
      <c r="K18" s="23">
        <f>4076.5+K23</f>
        <v>35602.199999999997</v>
      </c>
      <c r="L18" s="24">
        <v>5230.8</v>
      </c>
      <c r="M18" s="23">
        <f>3663.3+4993.8-M33</f>
        <v>8058.1</v>
      </c>
      <c r="N18" s="23">
        <f>N19+N20+N21</f>
        <v>3658.5</v>
      </c>
      <c r="O18" s="23">
        <v>3805.7</v>
      </c>
      <c r="P18" s="23">
        <v>3805.7</v>
      </c>
      <c r="Q18" s="28" t="s">
        <v>46</v>
      </c>
      <c r="R18" s="13" t="s">
        <v>38</v>
      </c>
    </row>
    <row r="19" spans="1:18" ht="36.6" customHeight="1" x14ac:dyDescent="0.25">
      <c r="A19" s="26"/>
      <c r="B19" s="41"/>
      <c r="C19" s="25" t="s">
        <v>17</v>
      </c>
      <c r="D19" s="23">
        <f>SUM(E19:P19)</f>
        <v>43973.2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f>J24</f>
        <v>17323</v>
      </c>
      <c r="K19" s="23">
        <v>26650.2</v>
      </c>
      <c r="L19" s="24">
        <v>0</v>
      </c>
      <c r="M19" s="23">
        <v>0</v>
      </c>
      <c r="N19" s="23">
        <v>0</v>
      </c>
      <c r="O19" s="23">
        <v>0</v>
      </c>
      <c r="P19" s="23">
        <v>0</v>
      </c>
      <c r="Q19" s="29"/>
      <c r="R19" s="14"/>
    </row>
    <row r="20" spans="1:18" ht="43.15" customHeight="1" x14ac:dyDescent="0.25">
      <c r="A20" s="26"/>
      <c r="B20" s="41"/>
      <c r="C20" s="25" t="s">
        <v>18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4">
        <v>0</v>
      </c>
      <c r="M20" s="23">
        <v>0</v>
      </c>
      <c r="N20" s="23">
        <v>0</v>
      </c>
      <c r="O20" s="23">
        <v>0</v>
      </c>
      <c r="P20" s="23">
        <v>0</v>
      </c>
      <c r="Q20" s="29"/>
      <c r="R20" s="14"/>
    </row>
    <row r="21" spans="1:18" ht="46.15" customHeight="1" x14ac:dyDescent="0.25">
      <c r="A21" s="26"/>
      <c r="B21" s="41"/>
      <c r="C21" s="25" t="s">
        <v>19</v>
      </c>
      <c r="D21" s="5">
        <f>SUM(E21:P21)</f>
        <v>46952.799999999996</v>
      </c>
      <c r="E21" s="5">
        <v>2786.6</v>
      </c>
      <c r="F21" s="23">
        <v>2534</v>
      </c>
      <c r="G21" s="23">
        <v>1865.1</v>
      </c>
      <c r="H21" s="23">
        <v>0</v>
      </c>
      <c r="I21" s="23">
        <v>3000</v>
      </c>
      <c r="J21" s="23">
        <v>3256.3</v>
      </c>
      <c r="K21" s="23">
        <f>4076.5+K26</f>
        <v>8952</v>
      </c>
      <c r="L21" s="24">
        <v>5230.8</v>
      </c>
      <c r="M21" s="23">
        <v>8058.1</v>
      </c>
      <c r="N21" s="23">
        <v>3658.5</v>
      </c>
      <c r="O21" s="23">
        <v>3805.7</v>
      </c>
      <c r="P21" s="23">
        <v>3805.7</v>
      </c>
      <c r="Q21" s="29"/>
      <c r="R21" s="14"/>
    </row>
    <row r="22" spans="1:18" ht="137.25" customHeight="1" x14ac:dyDescent="0.25">
      <c r="A22" s="26"/>
      <c r="B22" s="41"/>
      <c r="C22" s="25" t="s">
        <v>20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1">
        <v>0</v>
      </c>
      <c r="M22" s="20">
        <v>0</v>
      </c>
      <c r="N22" s="20">
        <v>0</v>
      </c>
      <c r="O22" s="20">
        <v>0</v>
      </c>
      <c r="P22" s="20">
        <v>0</v>
      </c>
      <c r="Q22" s="30"/>
      <c r="R22" s="14"/>
    </row>
    <row r="23" spans="1:18" ht="24" customHeight="1" x14ac:dyDescent="0.3">
      <c r="A23" s="26" t="s">
        <v>32</v>
      </c>
      <c r="B23" s="28" t="s">
        <v>33</v>
      </c>
      <c r="C23" s="22" t="s">
        <v>16</v>
      </c>
      <c r="D23" s="7">
        <f>SUM(J23:K23)</f>
        <v>50450.924400000004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18925.224399999999</v>
      </c>
      <c r="K23" s="7">
        <f>K24+K26</f>
        <v>31525.7</v>
      </c>
      <c r="L23" s="18">
        <v>0</v>
      </c>
      <c r="M23" s="7">
        <v>0</v>
      </c>
      <c r="N23" s="7">
        <v>0</v>
      </c>
      <c r="O23" s="7">
        <v>0</v>
      </c>
      <c r="P23" s="7">
        <v>0</v>
      </c>
      <c r="Q23" s="28" t="s">
        <v>34</v>
      </c>
      <c r="R23" s="14"/>
    </row>
    <row r="24" spans="1:18" ht="34.5" customHeight="1" x14ac:dyDescent="0.3">
      <c r="A24" s="26"/>
      <c r="B24" s="29"/>
      <c r="C24" s="8" t="s">
        <v>17</v>
      </c>
      <c r="D24" s="7">
        <f>SUM(J24:K24)</f>
        <v>43973.2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17323</v>
      </c>
      <c r="K24" s="7">
        <v>26650.2</v>
      </c>
      <c r="L24" s="18">
        <v>0</v>
      </c>
      <c r="M24" s="7">
        <v>0</v>
      </c>
      <c r="N24" s="7">
        <v>0</v>
      </c>
      <c r="O24" s="7">
        <v>0</v>
      </c>
      <c r="P24" s="7">
        <v>0</v>
      </c>
      <c r="Q24" s="29"/>
      <c r="R24" s="14"/>
    </row>
    <row r="25" spans="1:18" ht="37.5" customHeight="1" x14ac:dyDescent="0.3">
      <c r="A25" s="26"/>
      <c r="B25" s="29"/>
      <c r="C25" s="8" t="s">
        <v>18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18">
        <v>0</v>
      </c>
      <c r="M25" s="7">
        <v>0</v>
      </c>
      <c r="N25" s="7">
        <v>0</v>
      </c>
      <c r="O25" s="7">
        <v>0</v>
      </c>
      <c r="P25" s="7">
        <v>0</v>
      </c>
      <c r="Q25" s="29"/>
      <c r="R25" s="14"/>
    </row>
    <row r="26" spans="1:18" ht="34.5" customHeight="1" x14ac:dyDescent="0.3">
      <c r="A26" s="26"/>
      <c r="B26" s="29"/>
      <c r="C26" s="8" t="s">
        <v>19</v>
      </c>
      <c r="D26" s="7">
        <f>SUM(J26:K26)</f>
        <v>6477.7244000000001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1602.2244000000001</v>
      </c>
      <c r="K26" s="7">
        <f>1402.7+1072.8+2400</f>
        <v>4875.5</v>
      </c>
      <c r="L26" s="18">
        <v>0</v>
      </c>
      <c r="M26" s="7">
        <v>0</v>
      </c>
      <c r="N26" s="7">
        <v>0</v>
      </c>
      <c r="O26" s="7">
        <v>0</v>
      </c>
      <c r="P26" s="7">
        <v>0</v>
      </c>
      <c r="Q26" s="29"/>
      <c r="R26" s="14"/>
    </row>
    <row r="27" spans="1:18" ht="37.5" customHeight="1" x14ac:dyDescent="0.3">
      <c r="A27" s="26"/>
      <c r="B27" s="30"/>
      <c r="C27" s="8" t="s">
        <v>20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18">
        <v>0</v>
      </c>
      <c r="M27" s="7">
        <v>0</v>
      </c>
      <c r="N27" s="7">
        <v>0</v>
      </c>
      <c r="O27" s="7">
        <v>0</v>
      </c>
      <c r="P27" s="7">
        <v>0</v>
      </c>
      <c r="Q27" s="30"/>
      <c r="R27" s="15"/>
    </row>
    <row r="28" spans="1:18" ht="18.75" x14ac:dyDescent="0.3">
      <c r="A28" s="26" t="s">
        <v>22</v>
      </c>
      <c r="B28" s="41" t="s">
        <v>30</v>
      </c>
      <c r="C28" s="6" t="s">
        <v>16</v>
      </c>
      <c r="D28" s="6">
        <f>SUM(F28:P28)</f>
        <v>894.2</v>
      </c>
      <c r="E28" s="7">
        <v>0</v>
      </c>
      <c r="F28" s="6">
        <v>309.10000000000002</v>
      </c>
      <c r="G28" s="7">
        <v>309.10000000000002</v>
      </c>
      <c r="H28" s="7">
        <v>0</v>
      </c>
      <c r="I28" s="7">
        <v>0</v>
      </c>
      <c r="J28" s="12">
        <f>250+26</f>
        <v>276</v>
      </c>
      <c r="K28" s="7">
        <v>0</v>
      </c>
      <c r="L28" s="18">
        <v>0</v>
      </c>
      <c r="M28" s="7">
        <v>0</v>
      </c>
      <c r="N28" s="7">
        <v>0</v>
      </c>
      <c r="O28" s="7">
        <v>0</v>
      </c>
      <c r="P28" s="7">
        <v>0</v>
      </c>
      <c r="Q28" s="28" t="s">
        <v>31</v>
      </c>
      <c r="R28" s="28" t="s">
        <v>37</v>
      </c>
    </row>
    <row r="29" spans="1:18" ht="35.25" customHeight="1" x14ac:dyDescent="0.3">
      <c r="A29" s="26"/>
      <c r="B29" s="41"/>
      <c r="C29" s="8" t="s">
        <v>17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12">
        <v>0</v>
      </c>
      <c r="K29" s="7">
        <v>0</v>
      </c>
      <c r="L29" s="18">
        <v>0</v>
      </c>
      <c r="M29" s="7">
        <v>0</v>
      </c>
      <c r="N29" s="7">
        <v>0</v>
      </c>
      <c r="O29" s="7">
        <v>0</v>
      </c>
      <c r="P29" s="7">
        <v>0</v>
      </c>
      <c r="Q29" s="29"/>
      <c r="R29" s="29"/>
    </row>
    <row r="30" spans="1:18" ht="33" customHeight="1" x14ac:dyDescent="0.3">
      <c r="A30" s="26"/>
      <c r="B30" s="41"/>
      <c r="C30" s="8" t="s">
        <v>18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12">
        <v>0</v>
      </c>
      <c r="K30" s="7">
        <v>0</v>
      </c>
      <c r="L30" s="18">
        <v>0</v>
      </c>
      <c r="M30" s="7">
        <v>0</v>
      </c>
      <c r="N30" s="7">
        <v>0</v>
      </c>
      <c r="O30" s="7">
        <v>0</v>
      </c>
      <c r="P30" s="7">
        <v>0</v>
      </c>
      <c r="Q30" s="29"/>
      <c r="R30" s="29"/>
    </row>
    <row r="31" spans="1:18" ht="37.5" x14ac:dyDescent="0.3">
      <c r="A31" s="26"/>
      <c r="B31" s="41"/>
      <c r="C31" s="8" t="s">
        <v>19</v>
      </c>
      <c r="D31" s="7">
        <f>SUM(F31:P31)</f>
        <v>894.2</v>
      </c>
      <c r="E31" s="7">
        <v>0</v>
      </c>
      <c r="F31" s="6">
        <v>309.10000000000002</v>
      </c>
      <c r="G31" s="7">
        <v>309.10000000000002</v>
      </c>
      <c r="H31" s="7">
        <v>0</v>
      </c>
      <c r="I31" s="7">
        <v>0</v>
      </c>
      <c r="J31" s="12">
        <v>276</v>
      </c>
      <c r="K31" s="7">
        <v>0</v>
      </c>
      <c r="L31" s="18">
        <v>0</v>
      </c>
      <c r="M31" s="7">
        <v>0</v>
      </c>
      <c r="N31" s="7">
        <v>0</v>
      </c>
      <c r="O31" s="7">
        <v>0</v>
      </c>
      <c r="P31" s="7">
        <v>0</v>
      </c>
      <c r="Q31" s="29"/>
      <c r="R31" s="29"/>
    </row>
    <row r="32" spans="1:18" ht="40.5" customHeight="1" x14ac:dyDescent="0.3">
      <c r="A32" s="26"/>
      <c r="B32" s="41"/>
      <c r="C32" s="8" t="s">
        <v>20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12">
        <v>0</v>
      </c>
      <c r="K32" s="7">
        <v>0</v>
      </c>
      <c r="L32" s="18">
        <v>0</v>
      </c>
      <c r="M32" s="7">
        <v>0</v>
      </c>
      <c r="N32" s="7">
        <v>0</v>
      </c>
      <c r="O32" s="7">
        <v>0</v>
      </c>
      <c r="P32" s="7">
        <v>0</v>
      </c>
      <c r="Q32" s="30"/>
      <c r="R32" s="30"/>
    </row>
    <row r="33" spans="1:18" ht="30" customHeight="1" x14ac:dyDescent="0.3">
      <c r="A33" s="26" t="s">
        <v>23</v>
      </c>
      <c r="B33" s="41" t="s">
        <v>26</v>
      </c>
      <c r="C33" s="9" t="s">
        <v>16</v>
      </c>
      <c r="D33" s="7">
        <f>SUM(F33:P33)</f>
        <v>5894.36816</v>
      </c>
      <c r="E33" s="7">
        <v>0</v>
      </c>
      <c r="F33" s="7">
        <v>0</v>
      </c>
      <c r="G33" s="7">
        <v>0</v>
      </c>
      <c r="H33" s="6">
        <v>4624.8</v>
      </c>
      <c r="I33" s="7">
        <v>269.2</v>
      </c>
      <c r="J33" s="12">
        <v>155.86815999999999</v>
      </c>
      <c r="K33" s="7">
        <v>245.5</v>
      </c>
      <c r="L33" s="18">
        <v>0</v>
      </c>
      <c r="M33" s="7">
        <v>599</v>
      </c>
      <c r="N33" s="7">
        <v>0</v>
      </c>
      <c r="O33" s="7">
        <v>0</v>
      </c>
      <c r="P33" s="7">
        <v>0</v>
      </c>
      <c r="Q33" s="28" t="s">
        <v>45</v>
      </c>
      <c r="R33" s="28" t="s">
        <v>35</v>
      </c>
    </row>
    <row r="34" spans="1:18" ht="44.25" customHeight="1" x14ac:dyDescent="0.3">
      <c r="A34" s="26"/>
      <c r="B34" s="41"/>
      <c r="C34" s="8" t="s">
        <v>17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12">
        <v>0</v>
      </c>
      <c r="K34" s="7">
        <v>0</v>
      </c>
      <c r="L34" s="18">
        <v>0</v>
      </c>
      <c r="M34" s="7">
        <v>0</v>
      </c>
      <c r="N34" s="7">
        <v>0</v>
      </c>
      <c r="O34" s="7">
        <v>0</v>
      </c>
      <c r="P34" s="7">
        <v>0</v>
      </c>
      <c r="Q34" s="29"/>
      <c r="R34" s="29"/>
    </row>
    <row r="35" spans="1:18" ht="46.5" customHeight="1" x14ac:dyDescent="0.3">
      <c r="A35" s="26"/>
      <c r="B35" s="41"/>
      <c r="C35" s="8" t="s">
        <v>18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12">
        <v>0</v>
      </c>
      <c r="K35" s="7">
        <v>0</v>
      </c>
      <c r="L35" s="18">
        <v>0</v>
      </c>
      <c r="M35" s="7">
        <v>0</v>
      </c>
      <c r="N35" s="7">
        <v>0</v>
      </c>
      <c r="O35" s="7">
        <v>0</v>
      </c>
      <c r="P35" s="7">
        <v>0</v>
      </c>
      <c r="Q35" s="29"/>
      <c r="R35" s="29"/>
    </row>
    <row r="36" spans="1:18" ht="37.5" x14ac:dyDescent="0.3">
      <c r="A36" s="26"/>
      <c r="B36" s="41"/>
      <c r="C36" s="8" t="s">
        <v>19</v>
      </c>
      <c r="D36" s="7">
        <f>SUM(E36:P36)</f>
        <v>5894.36816</v>
      </c>
      <c r="E36" s="7">
        <v>0</v>
      </c>
      <c r="F36" s="7">
        <v>0</v>
      </c>
      <c r="G36" s="7">
        <v>0</v>
      </c>
      <c r="H36" s="6">
        <v>4624.8</v>
      </c>
      <c r="I36" s="7">
        <v>269.2</v>
      </c>
      <c r="J36" s="12">
        <v>155.86815999999999</v>
      </c>
      <c r="K36" s="7">
        <v>245.5</v>
      </c>
      <c r="L36" s="18">
        <v>0</v>
      </c>
      <c r="M36" s="7">
        <v>599</v>
      </c>
      <c r="N36" s="7">
        <v>0</v>
      </c>
      <c r="O36" s="7">
        <v>0</v>
      </c>
      <c r="P36" s="7">
        <v>0</v>
      </c>
      <c r="Q36" s="29"/>
      <c r="R36" s="29"/>
    </row>
    <row r="37" spans="1:18" ht="127.15" customHeight="1" x14ac:dyDescent="0.3">
      <c r="A37" s="26"/>
      <c r="B37" s="41"/>
      <c r="C37" s="8" t="s">
        <v>20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12">
        <v>0</v>
      </c>
      <c r="K37" s="7">
        <v>0</v>
      </c>
      <c r="L37" s="18">
        <v>0</v>
      </c>
      <c r="M37" s="7">
        <v>0</v>
      </c>
      <c r="N37" s="7">
        <v>0</v>
      </c>
      <c r="O37" s="7">
        <v>0</v>
      </c>
      <c r="P37" s="7">
        <v>0</v>
      </c>
      <c r="Q37" s="30"/>
      <c r="R37" s="30"/>
    </row>
    <row r="38" spans="1:18" ht="24" customHeight="1" x14ac:dyDescent="0.3">
      <c r="A38" s="26" t="s">
        <v>24</v>
      </c>
      <c r="B38" s="41" t="s">
        <v>42</v>
      </c>
      <c r="C38" s="6" t="s">
        <v>16</v>
      </c>
      <c r="D38" s="7">
        <f>SUM(F38:P39)</f>
        <v>2261.625</v>
      </c>
      <c r="E38" s="7">
        <v>0</v>
      </c>
      <c r="F38" s="7">
        <v>0</v>
      </c>
      <c r="G38" s="7">
        <v>0</v>
      </c>
      <c r="H38" s="7">
        <f>1535+92.5</f>
        <v>1627.5</v>
      </c>
      <c r="I38" s="7">
        <v>0</v>
      </c>
      <c r="J38" s="12">
        <v>34.825000000000003</v>
      </c>
      <c r="K38" s="7">
        <v>599.29999999999995</v>
      </c>
      <c r="L38" s="18">
        <v>0</v>
      </c>
      <c r="M38" s="7">
        <v>0</v>
      </c>
      <c r="N38" s="7">
        <v>0</v>
      </c>
      <c r="O38" s="7">
        <v>0</v>
      </c>
      <c r="P38" s="7">
        <v>0</v>
      </c>
      <c r="Q38" s="41" t="s">
        <v>25</v>
      </c>
      <c r="R38" s="28" t="s">
        <v>36</v>
      </c>
    </row>
    <row r="39" spans="1:18" ht="40.5" customHeight="1" x14ac:dyDescent="0.3">
      <c r="A39" s="26"/>
      <c r="B39" s="41"/>
      <c r="C39" s="8" t="s">
        <v>17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12">
        <v>0</v>
      </c>
      <c r="K39" s="7">
        <v>0</v>
      </c>
      <c r="L39" s="18">
        <v>0</v>
      </c>
      <c r="M39" s="7">
        <v>0</v>
      </c>
      <c r="N39" s="7">
        <v>0</v>
      </c>
      <c r="O39" s="7">
        <v>0</v>
      </c>
      <c r="P39" s="7">
        <v>0</v>
      </c>
      <c r="Q39" s="41"/>
      <c r="R39" s="29"/>
    </row>
    <row r="40" spans="1:18" ht="39.75" customHeight="1" x14ac:dyDescent="0.3">
      <c r="A40" s="26"/>
      <c r="B40" s="41"/>
      <c r="C40" s="8" t="s">
        <v>18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12">
        <v>0</v>
      </c>
      <c r="K40" s="7">
        <v>0</v>
      </c>
      <c r="L40" s="18">
        <v>0</v>
      </c>
      <c r="M40" s="7">
        <v>0</v>
      </c>
      <c r="N40" s="7">
        <v>0</v>
      </c>
      <c r="O40" s="7">
        <v>0</v>
      </c>
      <c r="P40" s="7">
        <v>0</v>
      </c>
      <c r="Q40" s="41"/>
      <c r="R40" s="29"/>
    </row>
    <row r="41" spans="1:18" ht="40.5" customHeight="1" x14ac:dyDescent="0.3">
      <c r="A41" s="26"/>
      <c r="B41" s="41"/>
      <c r="C41" s="8" t="s">
        <v>19</v>
      </c>
      <c r="D41" s="7">
        <f>SUM(E41:P41)</f>
        <v>2261.625</v>
      </c>
      <c r="E41" s="7">
        <v>0</v>
      </c>
      <c r="F41" s="7">
        <v>0</v>
      </c>
      <c r="G41" s="7">
        <v>0</v>
      </c>
      <c r="H41" s="10">
        <v>1627.5</v>
      </c>
      <c r="I41" s="7">
        <v>0</v>
      </c>
      <c r="J41" s="12">
        <v>34.825000000000003</v>
      </c>
      <c r="K41" s="7">
        <v>599.29999999999995</v>
      </c>
      <c r="L41" s="18">
        <v>0</v>
      </c>
      <c r="M41" s="7">
        <v>0</v>
      </c>
      <c r="N41" s="7">
        <v>0</v>
      </c>
      <c r="O41" s="7">
        <v>0</v>
      </c>
      <c r="P41" s="7">
        <v>0</v>
      </c>
      <c r="Q41" s="41"/>
      <c r="R41" s="29"/>
    </row>
    <row r="42" spans="1:18" ht="38.25" customHeight="1" x14ac:dyDescent="0.3">
      <c r="A42" s="26"/>
      <c r="B42" s="41"/>
      <c r="C42" s="8" t="s">
        <v>20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12">
        <v>0</v>
      </c>
      <c r="K42" s="7">
        <v>0</v>
      </c>
      <c r="L42" s="18">
        <v>0</v>
      </c>
      <c r="M42" s="7">
        <v>0</v>
      </c>
      <c r="N42" s="7">
        <v>0</v>
      </c>
      <c r="O42" s="7">
        <v>0</v>
      </c>
      <c r="P42" s="7">
        <v>0</v>
      </c>
      <c r="Q42" s="41"/>
      <c r="R42" s="30"/>
    </row>
    <row r="43" spans="1:18" ht="30" customHeight="1" x14ac:dyDescent="0.3">
      <c r="A43" s="26"/>
      <c r="B43" s="50" t="s">
        <v>27</v>
      </c>
      <c r="C43" s="51" t="s">
        <v>16</v>
      </c>
      <c r="D43" s="52">
        <f>D44+D46</f>
        <v>102269</v>
      </c>
      <c r="E43" s="52">
        <f>SUM(E18)</f>
        <v>2786.6</v>
      </c>
      <c r="F43" s="52">
        <f>SUM(F18,F28)</f>
        <v>2843.1</v>
      </c>
      <c r="G43" s="52">
        <f>SUM(G28,G18)</f>
        <v>2174.1999999999998</v>
      </c>
      <c r="H43" s="52">
        <v>6252.3</v>
      </c>
      <c r="I43" s="52">
        <f>SUM(I33,I18)</f>
        <v>3269.2</v>
      </c>
      <c r="J43" s="52">
        <f>J38+J33+J28+J18</f>
        <v>21045.993159999998</v>
      </c>
      <c r="K43" s="52">
        <f>SUM(K44:K47)</f>
        <v>36447</v>
      </c>
      <c r="L43" s="53">
        <v>5230.8</v>
      </c>
      <c r="M43" s="54">
        <f>SUM(M44:M47)</f>
        <v>8721.5</v>
      </c>
      <c r="N43" s="54">
        <f>SUM(N44:N47)</f>
        <v>3931</v>
      </c>
      <c r="O43" s="52">
        <v>4112</v>
      </c>
      <c r="P43" s="52">
        <v>5455.3</v>
      </c>
      <c r="Q43" s="42"/>
      <c r="R43" s="42"/>
    </row>
    <row r="44" spans="1:18" ht="40.5" x14ac:dyDescent="0.3">
      <c r="A44" s="26"/>
      <c r="B44" s="55"/>
      <c r="C44" s="56" t="s">
        <v>17</v>
      </c>
      <c r="D44" s="52">
        <f>SUM(E44:P44)</f>
        <v>43973.2</v>
      </c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17323</v>
      </c>
      <c r="K44" s="52">
        <v>26650.2</v>
      </c>
      <c r="L44" s="57">
        <v>0</v>
      </c>
      <c r="M44" s="52">
        <v>0</v>
      </c>
      <c r="N44" s="52">
        <v>0</v>
      </c>
      <c r="O44" s="52">
        <v>0</v>
      </c>
      <c r="P44" s="52">
        <v>0</v>
      </c>
      <c r="Q44" s="43"/>
      <c r="R44" s="43"/>
    </row>
    <row r="45" spans="1:18" ht="40.5" x14ac:dyDescent="0.3">
      <c r="A45" s="26"/>
      <c r="B45" s="55"/>
      <c r="C45" s="56" t="s">
        <v>18</v>
      </c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7">
        <v>0</v>
      </c>
      <c r="M45" s="52">
        <v>0</v>
      </c>
      <c r="N45" s="52">
        <v>0</v>
      </c>
      <c r="O45" s="52">
        <v>0</v>
      </c>
      <c r="P45" s="52">
        <v>0</v>
      </c>
      <c r="Q45" s="43"/>
      <c r="R45" s="43"/>
    </row>
    <row r="46" spans="1:18" ht="40.5" x14ac:dyDescent="0.3">
      <c r="A46" s="26"/>
      <c r="B46" s="55"/>
      <c r="C46" s="56" t="s">
        <v>19</v>
      </c>
      <c r="D46" s="52">
        <f>SUM(E46:P46)</f>
        <v>58295.8</v>
      </c>
      <c r="E46" s="52">
        <v>2786.6</v>
      </c>
      <c r="F46" s="52">
        <v>2843.1</v>
      </c>
      <c r="G46" s="52">
        <v>2174.1999999999998</v>
      </c>
      <c r="H46" s="51">
        <v>6252.3</v>
      </c>
      <c r="I46" s="52">
        <v>3269.2</v>
      </c>
      <c r="J46" s="52">
        <v>3723</v>
      </c>
      <c r="K46" s="52">
        <f>SUM(K38,K33,K21)</f>
        <v>9796.7999999999993</v>
      </c>
      <c r="L46" s="53">
        <v>5230.8</v>
      </c>
      <c r="M46" s="54">
        <v>8721.5</v>
      </c>
      <c r="N46" s="54">
        <v>3931</v>
      </c>
      <c r="O46" s="52">
        <v>4112</v>
      </c>
      <c r="P46" s="52">
        <v>5455.3</v>
      </c>
      <c r="Q46" s="43"/>
      <c r="R46" s="43"/>
    </row>
    <row r="47" spans="1:18" ht="60.75" x14ac:dyDescent="0.3">
      <c r="A47" s="26"/>
      <c r="B47" s="58"/>
      <c r="C47" s="56" t="s">
        <v>20</v>
      </c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7">
        <v>0</v>
      </c>
      <c r="M47" s="52">
        <v>0</v>
      </c>
      <c r="N47" s="52">
        <v>0</v>
      </c>
      <c r="O47" s="52">
        <v>0</v>
      </c>
      <c r="P47" s="52">
        <v>0</v>
      </c>
      <c r="Q47" s="44"/>
      <c r="R47" s="44"/>
    </row>
    <row r="50" spans="1:18" ht="63" customHeight="1" x14ac:dyDescent="0.35">
      <c r="A50" s="47" t="s">
        <v>52</v>
      </c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</row>
    <row r="51" spans="1:18" x14ac:dyDescent="0.25">
      <c r="D51" s="16"/>
    </row>
  </sheetData>
  <mergeCells count="49">
    <mergeCell ref="A50:R50"/>
    <mergeCell ref="Q3:R3"/>
    <mergeCell ref="Q4:R4"/>
    <mergeCell ref="Q6:R6"/>
    <mergeCell ref="Q5:R5"/>
    <mergeCell ref="B8:Q8"/>
    <mergeCell ref="R43:R47"/>
    <mergeCell ref="B43:B47"/>
    <mergeCell ref="A28:A32"/>
    <mergeCell ref="Q28:Q32"/>
    <mergeCell ref="R28:R32"/>
    <mergeCell ref="B33:B37"/>
    <mergeCell ref="A33:A37"/>
    <mergeCell ref="Q33:Q37"/>
    <mergeCell ref="R33:R37"/>
    <mergeCell ref="B28:B32"/>
    <mergeCell ref="R38:R42"/>
    <mergeCell ref="A43:A47"/>
    <mergeCell ref="Q43:Q47"/>
    <mergeCell ref="B38:B42"/>
    <mergeCell ref="A38:A42"/>
    <mergeCell ref="Q38:Q42"/>
    <mergeCell ref="R11:R13"/>
    <mergeCell ref="B15:R15"/>
    <mergeCell ref="B16:R16"/>
    <mergeCell ref="B18:B22"/>
    <mergeCell ref="C11:C13"/>
    <mergeCell ref="D11:D13"/>
    <mergeCell ref="E11:P11"/>
    <mergeCell ref="E12:E13"/>
    <mergeCell ref="F12:F13"/>
    <mergeCell ref="G12:G13"/>
    <mergeCell ref="H12:H13"/>
    <mergeCell ref="Q18:Q22"/>
    <mergeCell ref="P12:P13"/>
    <mergeCell ref="A18:A22"/>
    <mergeCell ref="J12:J13"/>
    <mergeCell ref="B23:B27"/>
    <mergeCell ref="Q23:Q27"/>
    <mergeCell ref="K12:K13"/>
    <mergeCell ref="L12:L13"/>
    <mergeCell ref="M12:M13"/>
    <mergeCell ref="A11:A13"/>
    <mergeCell ref="I12:I13"/>
    <mergeCell ref="B11:B13"/>
    <mergeCell ref="N12:N13"/>
    <mergeCell ref="A23:A27"/>
    <mergeCell ref="Q11:Q13"/>
    <mergeCell ref="O12:O13"/>
  </mergeCells>
  <phoneticPr fontId="3" type="noConversion"/>
  <pageMargins left="0.62992125984251968" right="0.82677165354330717" top="4.3307086614173231" bottom="0" header="0.31496062992125984" footer="0.31496062992125984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Силидис Елена Васильевна</cp:lastModifiedBy>
  <cp:lastPrinted>2023-12-14T10:28:39Z</cp:lastPrinted>
  <dcterms:created xsi:type="dcterms:W3CDTF">2015-06-05T18:19:34Z</dcterms:created>
  <dcterms:modified xsi:type="dcterms:W3CDTF">2025-02-20T12:35:04Z</dcterms:modified>
</cp:coreProperties>
</file>